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_xlnm.Print_Titles" localSheetId="0">'BoQ1'!$1:$11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<sst xmlns="http://schemas.openxmlformats.org/spreadsheetml/2006/main" count="147" uniqueCount="63">
  <si>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</si>
  <si>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</si>
  <si>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</si>
  <si>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</si>
  <si>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</si>
  <si>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</si>
  <si>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</si>
  <si>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</si>
  <si>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</si>
  <si>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</si>
  <si>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</si>
  <si>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</si>
  <si>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</si>
  <si>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</si>
  <si>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</si>
  <si>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</si>
  <si>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</si>
  <si>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</si>
  <si>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</si>
  <si>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</si>
  <si>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</si>
  <si>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</si>
  <si>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</si>
  <si>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</si>
  <si>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</si>
  <si>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</si>
  <si>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</si>
  <si>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</si>
  <si>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</si>
  <si>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</si>
  <si>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</si>
  <si>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</si>
  <si>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</si>
  <si>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</si>
  <si>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</si>
  <si>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</si>
  <si>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</si>
  <si>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</si>
  <si>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</si>
  <si>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</si>
  <si>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</si>
  <si>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</si>
  <si>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</si>
  <si>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</si>
  <si>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in
</t>
    </r>
    <r>
      <rPr>
        <b/>
        <sz val="11"/>
        <color indexed="10"/>
        <rFont val="Arial"/>
        <family val="2"/>
      </rPr>
      <t>Rs.      P</t>
    </r>
  </si>
  <si>
    <t>Tender Inviting Authority: DESHBANDHU COLLEGE FOR GIRLS, KOLKATA</t>
  </si>
  <si>
    <t xml:space="preserve">Contract No: </t>
  </si>
  <si>
    <r>
      <t xml:space="preserve">BASIC RATE In Figures To be entered by the Bidder Including 
GST &amp; Cess
in
</t>
    </r>
    <r>
      <rPr>
        <b/>
        <sz val="11"/>
        <color indexed="10"/>
        <rFont val="Arial"/>
        <family val="2"/>
      </rPr>
      <t>Rs.      P</t>
    </r>
    <r>
      <rPr>
        <b/>
        <sz val="11"/>
        <color indexed="18"/>
        <rFont val="Arial"/>
        <family val="2"/>
      </rPr>
      <t xml:space="preserve">
 </t>
    </r>
  </si>
  <si>
    <t>Each</t>
  </si>
  <si>
    <r>
      <t xml:space="preserve">Estimated Rate including GST &amp; Cess in
</t>
    </r>
    <r>
      <rPr>
        <b/>
        <sz val="11"/>
        <color indexed="10"/>
        <rFont val="Arial"/>
        <family val="2"/>
      </rPr>
      <t>Rs.      P</t>
    </r>
  </si>
  <si>
    <r>
      <t xml:space="preserve">Supply , Installation , Testing &amp; Commissioning of the Gooseneck Mic &amp; Base with element Fixed-charge back plate, permanently polarized condenser  ; Transducer principle- pre-polarised condenser microphone; Acoustics- cardioids; Frequency response- 50 Hz - 20 kHz; Nominal impedance- &lt; 100 Ohm , Maximum sound pressure level- 130 dB SPL; Equivalent noise level- 26 dB (A); Equivalent noise level; weighted as per CCIR 468-3- 37 dB; Phantom powering- P12 - P48 V; Current consumption microphone- 3 mA; Connectivity- XLR 3M; Weight- 147 g (4,72 oz); Length- .450 mm (17,72“); Diameter- 8 mm (0,31“); Operating temperature- .0+40°C;
</t>
    </r>
    <r>
      <rPr>
        <b/>
        <sz val="11"/>
        <rFont val="Arial"/>
        <family val="2"/>
      </rPr>
      <t>(Approved Make : Shure 418 D/C or Equivalent of Clearone/Sennheiser)</t>
    </r>
  </si>
  <si>
    <r>
      <t xml:space="preserve">Supply , Installation , Testing &amp; Commissioning of the handheld cordless Microphone  with element Fixed-charge back plate, permanently polarized condenser  ; Transducer principle- pre-polarised condenser microphone; Acoustics- cardioids; Frequency response- 50 Hz - 20 kHz; Nominal impedance- &lt; 100 Ohm , Maximum sound pressure level- 130 dB SPL; Equivalent noise level- 26 dB (A); Equivalent noise level; weighted as per CCIR 468-3- 37 dB; Phantom powering- P12 - P48 V; Current consumption microphone- 3 mA; Connectivity- XLR 3M; Weight- 147 g (4,72 oz); Length- .450 mm (17,72“); Diameter- 8 mm (0,31“); Operating temperature- .0+40°C; 
</t>
    </r>
    <r>
      <rPr>
        <b/>
        <sz val="11"/>
        <rFont val="Arial"/>
        <family val="2"/>
      </rPr>
      <t>(Approved Make : Shure SLX Series or Equivalent of Clearone/Sennheiser)</t>
    </r>
  </si>
  <si>
    <t xml:space="preserve">Supply , Installation, Testing &amp; Commissioning of the 10 Cahnnel Analog Mixer with 6 Mic Inputs and 4 Mic/ Line Inputs  with Special; Effects &amp; Reverb . Approved Make : RCF/ Equivalent </t>
  </si>
  <si>
    <r>
      <t xml:space="preserve">Supply , Installation , Testing &amp; Commissioning of the Gooseneck Mic &amp; Base with element Fixed-charge back plate, permanently polarized condenser  ; Transducer principle- pre-polarised condenser microphone; Acoustics- cardioids; Frequency response- 50 Hz - 20 kHz; Nominal impedance- &lt; 100 Ohm , Maximum sound pressure level- 130 dB SPL; Equivalent noise level- 26 dB (A); Equivalent noise level; weighted as per CCIR 468-3- 37 dB; Phantom powering- P12 - P48 V; Current consumption microphone- 3 mA; Connectivity- XLR 3M; Weight- 147 g (4,72 oz); Length- .450 mm (17,72“); Diameter- 8 mm (0,31“); Operating temperature- .0+40°C; 
</t>
    </r>
    <r>
      <rPr>
        <b/>
        <sz val="11"/>
        <rFont val="Arial"/>
        <family val="2"/>
      </rPr>
      <t xml:space="preserve">(Approved Make : Shure 418 D/C or Equivalent of Clearone/Sennheiser)
</t>
    </r>
  </si>
  <si>
    <t>Supply of the 8U Equipment Rack .</t>
  </si>
  <si>
    <r>
      <t xml:space="preserve">Supply of Suitable XLR Male -  Female Connectors , Stereo Connectors, Speakon Connectors, Booster Connectors , 3.5 mobile Jack Connectors, Cat6 Cable. 
</t>
    </r>
    <r>
      <rPr>
        <b/>
        <sz val="11"/>
        <rFont val="Arial"/>
        <family val="2"/>
      </rPr>
      <t>(Approved Make: Neutrik/MX)</t>
    </r>
  </si>
  <si>
    <t>Lot</t>
  </si>
  <si>
    <r>
      <t xml:space="preserve">Supply of the Suitable 23/0.2 mm Microphone Cable
</t>
    </r>
    <r>
      <rPr>
        <b/>
        <sz val="11"/>
        <rFont val="Arial"/>
        <family val="2"/>
      </rPr>
      <t>(Approved Make: Krystal / Finolex / Kramer)</t>
    </r>
    <r>
      <rPr>
        <sz val="11"/>
        <rFont val="Arial"/>
        <family val="2"/>
      </rPr>
      <t xml:space="preserve">
</t>
    </r>
  </si>
  <si>
    <t>Metre</t>
  </si>
  <si>
    <r>
      <t xml:space="preserve">Supply of the Suitable 80/0.2 mm speaker Cable.
</t>
    </r>
    <r>
      <rPr>
        <b/>
        <sz val="11"/>
        <rFont val="Arial"/>
        <family val="2"/>
      </rPr>
      <t>(Approved Make: Krystal / Finolex / Kramer)</t>
    </r>
  </si>
  <si>
    <t xml:space="preserve">Installation, configuration, testing &amp; commissioning of audio  system , System Designing , Project Management &amp; Supervision of the above-said systems  and training programme to operate the said system
</t>
  </si>
  <si>
    <t>Job</t>
  </si>
  <si>
    <t>Name of Work: SUPPLY &amp; INSTALLATION OF BOSE SOUND SYSTEM WORKS IN THE MAIN BUILDING OF DESHBANDHU COLLEGE FOR GIRLS, KOLKATA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</si>
</sst>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_ [$₹-4009]\ * #,##0.00_ ;_ [$₹-4009]\ * \-#,##0.00_ ;_ [$₹-4009]\ * &quot;-&quot;??_ ;_ @_ "/>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1"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2"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172" fontId="65"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6"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174"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0" fontId="2" fillId="0" borderId="11" xfId="57" applyNumberFormat="1" applyFont="1" applyFill="1" applyBorder="1" applyAlignment="1">
      <alignment horizontal="center" vertical="center" wrapText="1"/>
      <protection/>
    </xf>
    <xf numFmtId="0" fontId="67" fillId="0" borderId="11" xfId="58" applyNumberFormat="1" applyFont="1" applyFill="1" applyBorder="1" applyAlignment="1">
      <alignment horizontal="center"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80" zoomScaleNormal="80" zoomScalePageLayoutView="0" workbookViewId="0" topLeftCell="A5">
      <selection activeCell="M22" sqref="M22"/>
    </sheetView>
  </sheetViews>
  <sheetFormatPr defaultColWidth="9.140625" defaultRowHeight="15"/>
  <cols>
    <col min="1" max="1" width="15.421875" style="49" customWidth="1"/>
    <col min="2" max="2" width="47.8515625" style="49" customWidth="1"/>
    <col min="3" max="3" width="10.140625" style="49" hidden="1" customWidth="1"/>
    <col min="4" max="4" width="14.57421875" style="49" customWidth="1"/>
    <col min="5" max="5" width="11.28125" style="49" customWidth="1"/>
    <col min="6" max="6" width="14.421875" style="49" customWidth="1"/>
    <col min="7" max="7" width="14.140625" style="49" hidden="1" customWidth="1"/>
    <col min="8" max="9" width="12.140625" style="49" hidden="1" customWidth="1"/>
    <col min="10" max="10" width="9.00390625" style="49" hidden="1" customWidth="1"/>
    <col min="11" max="11" width="19.57421875" style="49" hidden="1" customWidth="1"/>
    <col min="12" max="12" width="14.28125" style="49" hidden="1" customWidth="1"/>
    <col min="13" max="13" width="19.00390625" style="49" customWidth="1"/>
    <col min="14" max="14" width="15.28125" style="50"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51" width="9.140625" style="49" hidden="1" customWidth="1"/>
    <col min="52" max="52" width="10.28125" style="49" hidden="1" customWidth="1"/>
    <col min="53" max="53" width="20.28125" style="49" customWidth="1"/>
    <col min="54" max="54" width="18.8515625" style="49" hidden="1" customWidth="1"/>
    <col min="55" max="55" width="43.57421875" style="49" customWidth="1"/>
    <col min="56" max="238" width="9.140625" style="49" customWidth="1"/>
    <col min="239" max="243" width="9.140625" style="51" customWidth="1"/>
    <col min="244" max="16384" width="9.140625" style="49"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3</v>
      </c>
      <c r="B2" s="4" t="s">
        <v>4</v>
      </c>
      <c r="C2" s="55" t="s">
        <v>5</v>
      </c>
      <c r="D2" s="5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0" t="s">
        <v>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62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61.5" customHeight="1">
      <c r="A8" s="8" t="s">
        <v>43</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10.25" customHeight="1">
      <c r="A11" s="61" t="s">
        <v>0</v>
      </c>
      <c r="B11" s="61" t="s">
        <v>18</v>
      </c>
      <c r="C11" s="61" t="s">
        <v>1</v>
      </c>
      <c r="D11" s="61" t="s">
        <v>19</v>
      </c>
      <c r="E11" s="61" t="s">
        <v>20</v>
      </c>
      <c r="F11" s="61" t="s">
        <v>49</v>
      </c>
      <c r="G11" s="61"/>
      <c r="H11" s="61"/>
      <c r="I11" s="61" t="s">
        <v>21</v>
      </c>
      <c r="J11" s="61" t="s">
        <v>22</v>
      </c>
      <c r="K11" s="61" t="s">
        <v>23</v>
      </c>
      <c r="L11" s="61" t="s">
        <v>24</v>
      </c>
      <c r="M11" s="62" t="s">
        <v>47</v>
      </c>
      <c r="N11" s="61" t="s">
        <v>25</v>
      </c>
      <c r="O11" s="61" t="s">
        <v>26</v>
      </c>
      <c r="P11" s="61" t="s">
        <v>27</v>
      </c>
      <c r="Q11" s="61" t="s">
        <v>28</v>
      </c>
      <c r="R11" s="61"/>
      <c r="S11" s="61"/>
      <c r="T11" s="61" t="s">
        <v>29</v>
      </c>
      <c r="U11" s="61" t="s">
        <v>30</v>
      </c>
      <c r="V11" s="61" t="s">
        <v>31</v>
      </c>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2" t="s">
        <v>44</v>
      </c>
      <c r="BB11" s="62" t="s">
        <v>32</v>
      </c>
      <c r="BC11" s="62" t="s">
        <v>33</v>
      </c>
      <c r="IE11" s="15"/>
      <c r="IF11" s="15"/>
      <c r="IG11" s="15"/>
      <c r="IH11" s="15"/>
      <c r="II11" s="15"/>
    </row>
    <row r="12" spans="1:243" s="14"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5"/>
      <c r="IF12" s="15"/>
      <c r="IG12" s="15"/>
      <c r="IH12" s="15"/>
      <c r="II12" s="15"/>
    </row>
    <row r="13" spans="1:243" s="24" customFormat="1" ht="244.5" customHeight="1">
      <c r="A13" s="17">
        <v>1</v>
      </c>
      <c r="B13" s="23" t="s">
        <v>50</v>
      </c>
      <c r="C13" s="18">
        <v>1012</v>
      </c>
      <c r="D13" s="59">
        <v>6</v>
      </c>
      <c r="E13" s="20" t="s">
        <v>48</v>
      </c>
      <c r="F13" s="60">
        <v>45549</v>
      </c>
      <c r="G13" s="26"/>
      <c r="H13" s="26"/>
      <c r="I13" s="19" t="s">
        <v>35</v>
      </c>
      <c r="J13" s="21">
        <f>IF(I13="Less(-)",-1,1)</f>
        <v>1</v>
      </c>
      <c r="K13" s="22" t="s">
        <v>40</v>
      </c>
      <c r="L13" s="22" t="s">
        <v>7</v>
      </c>
      <c r="M13" s="58"/>
      <c r="N13" s="27"/>
      <c r="O13" s="27"/>
      <c r="P13" s="28"/>
      <c r="Q13" s="27"/>
      <c r="R13" s="27"/>
      <c r="S13" s="29"/>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56">
        <f>total_amount_ba($B$2,$D$2,D13,F13,J13,K13,M13)</f>
        <v>0</v>
      </c>
      <c r="BB13" s="56">
        <f>BA13+SUM(N13:AZ13)</f>
        <v>0</v>
      </c>
      <c r="BC13" s="23" t="str">
        <f>SpellNumber(L13,BB13)</f>
        <v>INR Zero Only</v>
      </c>
      <c r="IE13" s="25"/>
      <c r="IF13" s="25"/>
      <c r="IG13" s="25"/>
      <c r="IH13" s="25"/>
      <c r="II13" s="25"/>
    </row>
    <row r="14" spans="1:243" s="24" customFormat="1" ht="243.75">
      <c r="A14" s="17">
        <v>2</v>
      </c>
      <c r="B14" s="23" t="s">
        <v>51</v>
      </c>
      <c r="C14" s="18">
        <v>1012</v>
      </c>
      <c r="D14" s="59">
        <v>1</v>
      </c>
      <c r="E14" s="20" t="s">
        <v>48</v>
      </c>
      <c r="F14" s="60">
        <v>98703</v>
      </c>
      <c r="G14" s="26"/>
      <c r="H14" s="26"/>
      <c r="I14" s="19" t="s">
        <v>35</v>
      </c>
      <c r="J14" s="21">
        <f aca="true" t="shared" si="0" ref="J14:J21">IF(I14="Less(-)",-1,1)</f>
        <v>1</v>
      </c>
      <c r="K14" s="22" t="s">
        <v>40</v>
      </c>
      <c r="L14" s="22" t="s">
        <v>7</v>
      </c>
      <c r="M14" s="58"/>
      <c r="N14" s="27"/>
      <c r="O14" s="27"/>
      <c r="P14" s="28"/>
      <c r="Q14" s="27"/>
      <c r="R14" s="27"/>
      <c r="S14" s="29"/>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56">
        <f aca="true" t="shared" si="1" ref="BA14:BA21">total_amount_ba($B$2,$D$2,D14,F14,J14,K14,M14)</f>
        <v>0</v>
      </c>
      <c r="BB14" s="56">
        <f aca="true" t="shared" si="2" ref="BB14:BB21">BA14+SUM(N14:AZ14)</f>
        <v>0</v>
      </c>
      <c r="BC14" s="23" t="str">
        <f aca="true" t="shared" si="3" ref="BC14:BC21">SpellNumber(L14,BB14)</f>
        <v>INR Zero Only</v>
      </c>
      <c r="IE14" s="25"/>
      <c r="IF14" s="25"/>
      <c r="IG14" s="25"/>
      <c r="IH14" s="25"/>
      <c r="II14" s="25"/>
    </row>
    <row r="15" spans="1:243" s="24" customFormat="1" ht="57">
      <c r="A15" s="17">
        <v>3</v>
      </c>
      <c r="B15" s="23" t="s">
        <v>52</v>
      </c>
      <c r="C15" s="18">
        <v>1012</v>
      </c>
      <c r="D15" s="59">
        <v>1</v>
      </c>
      <c r="E15" s="20" t="s">
        <v>48</v>
      </c>
      <c r="F15" s="60">
        <v>24320</v>
      </c>
      <c r="G15" s="26"/>
      <c r="H15" s="26"/>
      <c r="I15" s="19" t="s">
        <v>35</v>
      </c>
      <c r="J15" s="21">
        <f t="shared" si="0"/>
        <v>1</v>
      </c>
      <c r="K15" s="22" t="s">
        <v>40</v>
      </c>
      <c r="L15" s="22" t="s">
        <v>7</v>
      </c>
      <c r="M15" s="58"/>
      <c r="N15" s="27"/>
      <c r="O15" s="27"/>
      <c r="P15" s="28"/>
      <c r="Q15" s="27"/>
      <c r="R15" s="27"/>
      <c r="S15" s="29"/>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56">
        <f t="shared" si="1"/>
        <v>0</v>
      </c>
      <c r="BB15" s="56">
        <f t="shared" si="2"/>
        <v>0</v>
      </c>
      <c r="BC15" s="23" t="str">
        <f t="shared" si="3"/>
        <v>INR Zero Only</v>
      </c>
      <c r="IE15" s="25"/>
      <c r="IF15" s="25"/>
      <c r="IG15" s="25"/>
      <c r="IH15" s="25"/>
      <c r="II15" s="25"/>
    </row>
    <row r="16" spans="1:243" s="24" customFormat="1" ht="244.5">
      <c r="A16" s="17">
        <v>4</v>
      </c>
      <c r="B16" s="23" t="s">
        <v>53</v>
      </c>
      <c r="C16" s="18">
        <v>1012</v>
      </c>
      <c r="D16" s="59">
        <v>1</v>
      </c>
      <c r="E16" s="20" t="s">
        <v>48</v>
      </c>
      <c r="F16" s="60">
        <v>21570</v>
      </c>
      <c r="G16" s="26"/>
      <c r="H16" s="26"/>
      <c r="I16" s="19" t="s">
        <v>35</v>
      </c>
      <c r="J16" s="21">
        <f t="shared" si="0"/>
        <v>1</v>
      </c>
      <c r="K16" s="22" t="s">
        <v>40</v>
      </c>
      <c r="L16" s="22" t="s">
        <v>7</v>
      </c>
      <c r="M16" s="58"/>
      <c r="N16" s="27"/>
      <c r="O16" s="27"/>
      <c r="P16" s="28"/>
      <c r="Q16" s="27"/>
      <c r="R16" s="27"/>
      <c r="S16" s="29"/>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56">
        <f t="shared" si="1"/>
        <v>0</v>
      </c>
      <c r="BB16" s="56">
        <f t="shared" si="2"/>
        <v>0</v>
      </c>
      <c r="BC16" s="23" t="str">
        <f t="shared" si="3"/>
        <v>INR Zero Only</v>
      </c>
      <c r="IE16" s="25"/>
      <c r="IF16" s="25"/>
      <c r="IG16" s="25"/>
      <c r="IH16" s="25"/>
      <c r="II16" s="25"/>
    </row>
    <row r="17" spans="1:243" s="24" customFormat="1" ht="243.75">
      <c r="A17" s="17">
        <v>5</v>
      </c>
      <c r="B17" s="23" t="s">
        <v>51</v>
      </c>
      <c r="C17" s="18">
        <v>1012</v>
      </c>
      <c r="D17" s="59">
        <v>1</v>
      </c>
      <c r="E17" s="20" t="s">
        <v>48</v>
      </c>
      <c r="F17" s="60">
        <v>19891</v>
      </c>
      <c r="G17" s="26"/>
      <c r="H17" s="26"/>
      <c r="I17" s="19" t="s">
        <v>35</v>
      </c>
      <c r="J17" s="21">
        <f t="shared" si="0"/>
        <v>1</v>
      </c>
      <c r="K17" s="22" t="s">
        <v>40</v>
      </c>
      <c r="L17" s="22" t="s">
        <v>7</v>
      </c>
      <c r="M17" s="58"/>
      <c r="N17" s="27"/>
      <c r="O17" s="27"/>
      <c r="P17" s="28"/>
      <c r="Q17" s="27"/>
      <c r="R17" s="27"/>
      <c r="S17" s="29"/>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56">
        <f t="shared" si="1"/>
        <v>0</v>
      </c>
      <c r="BB17" s="56">
        <f t="shared" si="2"/>
        <v>0</v>
      </c>
      <c r="BC17" s="23" t="str">
        <f t="shared" si="3"/>
        <v>INR Zero Only</v>
      </c>
      <c r="IE17" s="25"/>
      <c r="IF17" s="25"/>
      <c r="IG17" s="25"/>
      <c r="IH17" s="25"/>
      <c r="II17" s="25"/>
    </row>
    <row r="18" spans="1:243" s="24" customFormat="1" ht="43.5" customHeight="1">
      <c r="A18" s="17">
        <v>6</v>
      </c>
      <c r="B18" s="23" t="s">
        <v>54</v>
      </c>
      <c r="C18" s="18">
        <v>1012</v>
      </c>
      <c r="D18" s="59">
        <v>1</v>
      </c>
      <c r="E18" s="20" t="s">
        <v>48</v>
      </c>
      <c r="F18" s="60">
        <v>12380</v>
      </c>
      <c r="G18" s="26"/>
      <c r="H18" s="26"/>
      <c r="I18" s="19" t="s">
        <v>35</v>
      </c>
      <c r="J18" s="21">
        <f t="shared" si="0"/>
        <v>1</v>
      </c>
      <c r="K18" s="22" t="s">
        <v>40</v>
      </c>
      <c r="L18" s="22" t="s">
        <v>7</v>
      </c>
      <c r="M18" s="58"/>
      <c r="N18" s="27"/>
      <c r="O18" s="27"/>
      <c r="P18" s="28"/>
      <c r="Q18" s="27"/>
      <c r="R18" s="27"/>
      <c r="S18" s="29"/>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56">
        <f t="shared" si="1"/>
        <v>0</v>
      </c>
      <c r="BB18" s="56">
        <f t="shared" si="2"/>
        <v>0</v>
      </c>
      <c r="BC18" s="23" t="str">
        <f t="shared" si="3"/>
        <v>INR Zero Only</v>
      </c>
      <c r="IE18" s="25"/>
      <c r="IF18" s="25"/>
      <c r="IG18" s="25"/>
      <c r="IH18" s="25"/>
      <c r="II18" s="25"/>
    </row>
    <row r="19" spans="1:243" s="24" customFormat="1" ht="72">
      <c r="A19" s="17">
        <v>7</v>
      </c>
      <c r="B19" s="23" t="s">
        <v>55</v>
      </c>
      <c r="C19" s="18">
        <v>1012</v>
      </c>
      <c r="D19" s="59">
        <v>1</v>
      </c>
      <c r="E19" s="20" t="s">
        <v>56</v>
      </c>
      <c r="F19" s="60">
        <v>5670</v>
      </c>
      <c r="G19" s="26"/>
      <c r="H19" s="26"/>
      <c r="I19" s="19" t="s">
        <v>35</v>
      </c>
      <c r="J19" s="21">
        <f>IF(I19="Less(-)",-1,1)</f>
        <v>1</v>
      </c>
      <c r="K19" s="22" t="s">
        <v>40</v>
      </c>
      <c r="L19" s="22" t="s">
        <v>7</v>
      </c>
      <c r="M19" s="58"/>
      <c r="N19" s="27"/>
      <c r="O19" s="27"/>
      <c r="P19" s="28"/>
      <c r="Q19" s="27"/>
      <c r="R19" s="27"/>
      <c r="S19" s="29"/>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56">
        <f>total_amount_ba($B$2,$D$2,D19,F19,J19,K19,M19)</f>
        <v>0</v>
      </c>
      <c r="BB19" s="56">
        <f>BA19+SUM(N19:AZ19)</f>
        <v>0</v>
      </c>
      <c r="BC19" s="23" t="str">
        <f>SpellNumber(L19,BB19)</f>
        <v>INR Zero Only</v>
      </c>
      <c r="IE19" s="25"/>
      <c r="IF19" s="25"/>
      <c r="IG19" s="25"/>
      <c r="IH19" s="25"/>
      <c r="II19" s="25"/>
    </row>
    <row r="20" spans="1:243" s="24" customFormat="1" ht="43.5" customHeight="1">
      <c r="A20" s="17">
        <v>8</v>
      </c>
      <c r="B20" s="23" t="s">
        <v>57</v>
      </c>
      <c r="C20" s="18">
        <v>1012</v>
      </c>
      <c r="D20" s="59">
        <v>100</v>
      </c>
      <c r="E20" s="20" t="s">
        <v>58</v>
      </c>
      <c r="F20" s="60">
        <v>90</v>
      </c>
      <c r="G20" s="26"/>
      <c r="H20" s="26"/>
      <c r="I20" s="19" t="s">
        <v>35</v>
      </c>
      <c r="J20" s="21">
        <f>IF(I20="Less(-)",-1,1)</f>
        <v>1</v>
      </c>
      <c r="K20" s="22" t="s">
        <v>40</v>
      </c>
      <c r="L20" s="22" t="s">
        <v>7</v>
      </c>
      <c r="M20" s="58"/>
      <c r="N20" s="27"/>
      <c r="O20" s="27"/>
      <c r="P20" s="28"/>
      <c r="Q20" s="27"/>
      <c r="R20" s="27"/>
      <c r="S20" s="29"/>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56">
        <f>total_amount_ba($B$2,$D$2,D20,F20,J20,K20,M20)</f>
        <v>0</v>
      </c>
      <c r="BB20" s="56">
        <f>BA20+SUM(N20:AZ20)</f>
        <v>0</v>
      </c>
      <c r="BC20" s="23" t="str">
        <f>SpellNumber(L20,BB20)</f>
        <v>INR Zero Only</v>
      </c>
      <c r="IE20" s="25"/>
      <c r="IF20" s="25"/>
      <c r="IG20" s="25"/>
      <c r="IH20" s="25"/>
      <c r="II20" s="25"/>
    </row>
    <row r="21" spans="1:243" s="24" customFormat="1" ht="46.5" customHeight="1">
      <c r="A21" s="17">
        <v>9</v>
      </c>
      <c r="B21" s="23" t="s">
        <v>59</v>
      </c>
      <c r="C21" s="18">
        <v>1012</v>
      </c>
      <c r="D21" s="59">
        <v>100</v>
      </c>
      <c r="E21" s="20" t="s">
        <v>58</v>
      </c>
      <c r="F21" s="60">
        <v>90</v>
      </c>
      <c r="G21" s="26"/>
      <c r="H21" s="26"/>
      <c r="I21" s="19" t="s">
        <v>35</v>
      </c>
      <c r="J21" s="21">
        <f t="shared" si="0"/>
        <v>1</v>
      </c>
      <c r="K21" s="22" t="s">
        <v>40</v>
      </c>
      <c r="L21" s="22" t="s">
        <v>7</v>
      </c>
      <c r="M21" s="58"/>
      <c r="N21" s="27"/>
      <c r="O21" s="27"/>
      <c r="P21" s="28"/>
      <c r="Q21" s="27"/>
      <c r="R21" s="27"/>
      <c r="S21" s="29"/>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56">
        <f t="shared" si="1"/>
        <v>0</v>
      </c>
      <c r="BB21" s="56">
        <f t="shared" si="2"/>
        <v>0</v>
      </c>
      <c r="BC21" s="23" t="str">
        <f t="shared" si="3"/>
        <v>INR Zero Only</v>
      </c>
      <c r="IE21" s="25"/>
      <c r="IF21" s="25"/>
      <c r="IG21" s="25"/>
      <c r="IH21" s="25"/>
      <c r="II21" s="25"/>
    </row>
    <row r="22" spans="1:243" s="24" customFormat="1" ht="75" customHeight="1">
      <c r="A22" s="17">
        <v>10</v>
      </c>
      <c r="B22" s="23" t="s">
        <v>60</v>
      </c>
      <c r="C22" s="18">
        <v>1012</v>
      </c>
      <c r="D22" s="59">
        <v>1</v>
      </c>
      <c r="E22" s="20" t="s">
        <v>61</v>
      </c>
      <c r="F22" s="60">
        <v>24580</v>
      </c>
      <c r="G22" s="26"/>
      <c r="H22" s="26"/>
      <c r="I22" s="19" t="s">
        <v>35</v>
      </c>
      <c r="J22" s="21">
        <f>IF(I22="Less(-)",-1,1)</f>
        <v>1</v>
      </c>
      <c r="K22" s="22" t="s">
        <v>40</v>
      </c>
      <c r="L22" s="22" t="s">
        <v>7</v>
      </c>
      <c r="M22" s="58"/>
      <c r="N22" s="27"/>
      <c r="O22" s="27"/>
      <c r="P22" s="28"/>
      <c r="Q22" s="27"/>
      <c r="R22" s="27"/>
      <c r="S22" s="29"/>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56">
        <f>total_amount_ba($B$2,$D$2,D22,F22,J22,K22,M22)</f>
        <v>0</v>
      </c>
      <c r="BB22" s="56">
        <f>BA22+SUM(N22:AZ22)</f>
        <v>0</v>
      </c>
      <c r="BC22" s="23" t="str">
        <f>SpellNumber(L22,BB22)</f>
        <v>INR Zero Only</v>
      </c>
      <c r="IE22" s="25"/>
      <c r="IF22" s="25"/>
      <c r="IG22" s="25"/>
      <c r="IH22" s="25"/>
      <c r="II22" s="25"/>
    </row>
    <row r="23" spans="1:243" s="24" customFormat="1" ht="56.25" customHeight="1">
      <c r="A23" s="31" t="s">
        <v>38</v>
      </c>
      <c r="B23" s="32"/>
      <c r="C23" s="33"/>
      <c r="D23" s="34"/>
      <c r="E23" s="34"/>
      <c r="F23" s="34"/>
      <c r="G23" s="34"/>
      <c r="H23" s="35"/>
      <c r="I23" s="35"/>
      <c r="J23" s="35"/>
      <c r="K23" s="35"/>
      <c r="L23" s="36"/>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57">
        <f>SUM(BA13:BA22)</f>
        <v>0</v>
      </c>
      <c r="BB23" s="57">
        <f>SUM(BB13:BB22)</f>
        <v>0</v>
      </c>
      <c r="BC23" s="23" t="str">
        <f>SpellNumber($E$2,BB23)</f>
        <v>INR Zero Only</v>
      </c>
      <c r="IE23" s="25">
        <v>4</v>
      </c>
      <c r="IF23" s="25" t="s">
        <v>36</v>
      </c>
      <c r="IG23" s="25" t="s">
        <v>37</v>
      </c>
      <c r="IH23" s="25">
        <v>10</v>
      </c>
      <c r="II23" s="25" t="s">
        <v>34</v>
      </c>
    </row>
    <row r="24" spans="1:243" s="47" customFormat="1" ht="36" customHeight="1" hidden="1">
      <c r="A24" s="32" t="s">
        <v>42</v>
      </c>
      <c r="B24" s="38"/>
      <c r="C24" s="39"/>
      <c r="D24" s="40"/>
      <c r="E24" s="41" t="s">
        <v>39</v>
      </c>
      <c r="F24" s="54"/>
      <c r="G24" s="42"/>
      <c r="H24" s="43"/>
      <c r="I24" s="43"/>
      <c r="J24" s="43"/>
      <c r="K24" s="44"/>
      <c r="L24" s="45"/>
      <c r="M24" s="46"/>
      <c r="O24" s="24"/>
      <c r="P24" s="24"/>
      <c r="Q24" s="24"/>
      <c r="R24" s="24"/>
      <c r="S24" s="24"/>
      <c r="BA24" s="52">
        <f>IF(ISBLANK(F24),0,IF(E24="Excess (+)",ROUND(BA23+(BA23*F24),2),IF(E24="Less (-)",ROUND(BA23+(BA23*F24*(-1)),2),0)))</f>
        <v>0</v>
      </c>
      <c r="BB24" s="53">
        <f>ROUND(BA24,0)</f>
        <v>0</v>
      </c>
      <c r="BC24" s="23" t="str">
        <f>SpellNumber(L24,BB24)</f>
        <v> Zero Only</v>
      </c>
      <c r="IE24" s="48"/>
      <c r="IF24" s="48"/>
      <c r="IG24" s="48"/>
      <c r="IH24" s="48"/>
      <c r="II24" s="48"/>
    </row>
    <row r="25" spans="1:243" s="47" customFormat="1" ht="41.25" customHeight="1">
      <c r="A25" s="31" t="s">
        <v>41</v>
      </c>
      <c r="B25" s="31"/>
      <c r="C25" s="66" t="str">
        <f>SpellNumber($E$2,BB23)</f>
        <v>INR Zero Only</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E25" s="48"/>
      <c r="IF25" s="48"/>
      <c r="IG25" s="48"/>
      <c r="IH25" s="48"/>
      <c r="II25" s="48"/>
    </row>
    <row r="26" spans="3:243" s="14" customFormat="1" ht="15">
      <c r="C26" s="49"/>
      <c r="D26" s="49"/>
      <c r="E26" s="49"/>
      <c r="F26" s="49"/>
      <c r="G26" s="49"/>
      <c r="H26" s="49"/>
      <c r="I26" s="49"/>
      <c r="J26" s="49"/>
      <c r="K26" s="49"/>
      <c r="L26" s="49"/>
      <c r="M26" s="49"/>
      <c r="O26" s="49"/>
      <c r="BA26" s="49"/>
      <c r="BC26" s="49"/>
      <c r="IE26" s="15"/>
      <c r="IF26" s="15"/>
      <c r="IG26" s="15"/>
      <c r="IH26" s="15"/>
      <c r="II26" s="15"/>
    </row>
  </sheetData>
  <sheetProtection password="DD6B" sheet="1" selectLockedCells="1"/>
  <mergeCells count="8">
    <mergeCell ref="A9:BC9"/>
    <mergeCell ref="C25:BC25"/>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allowBlank="1" showInputMessage="1" showErrorMessage="1" promptTitle="Rate Entry" prompt="Please enter Basic Rate in Rupees for this item. " errorTitle="Invaid Entry" error="Only Numeric Values are allowed. " sqref="M13: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InputMessage="1" showErrorMessage="1" sqref="K13:K22">
      <formula1>"Partial Conversion, Full Conversion"</formula1>
    </dataValidation>
    <dataValidation type="list" allowBlank="1" showInputMessage="1" showErrorMessage="1" sqref="L13: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Shraman</cp:lastModifiedBy>
  <cp:lastPrinted>2019-01-13T10:35:54Z</cp:lastPrinted>
  <dcterms:created xsi:type="dcterms:W3CDTF">2009-01-30T06:42:42Z</dcterms:created>
  <dcterms:modified xsi:type="dcterms:W3CDTF">2019-10-23T16:10:20Z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